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工程量清单明细表" sheetId="3" r:id="rId1"/>
  </sheets>
  <externalReferences>
    <externalReference r:id="rId2"/>
  </externalReferences>
  <definedNames>
    <definedName name="_xlnm._FilterDatabase" localSheetId="0" hidden="1">工程量清单明细表!$A$2:$GF$36</definedName>
    <definedName name="_xlnm.Print_Titles" localSheetId="0">工程量清单明细表!$1:$3</definedName>
    <definedName name="_xlnm.Print_Area" localSheetId="0">工程量清单明细表!$A$1:$F$36</definedName>
  </definedNames>
  <calcPr calcId="144525"/>
</workbook>
</file>

<file path=xl/sharedStrings.xml><?xml version="1.0" encoding="utf-8"?>
<sst xmlns="http://schemas.openxmlformats.org/spreadsheetml/2006/main" count="70" uniqueCount="51">
  <si>
    <t>彭水县善感乡美丽宜居示范乡镇2022年度建设项目(场镇沿街建筑立面管线规整提升工程)--10KV鞍善线、石盆A台区0.4KV线路迁建工程工程量清单明细表（最高限价）</t>
  </si>
  <si>
    <t>序号</t>
  </si>
  <si>
    <t>项目名称</t>
  </si>
  <si>
    <r>
      <rPr>
        <sz val="9"/>
        <color indexed="8"/>
        <rFont val="楷体"/>
        <charset val="134"/>
      </rPr>
      <t>单位</t>
    </r>
  </si>
  <si>
    <t>工程量</t>
  </si>
  <si>
    <t>综合单价、费率</t>
  </si>
  <si>
    <t>合价</t>
  </si>
  <si>
    <t>一</t>
  </si>
  <si>
    <t>建筑安装工程费</t>
  </si>
  <si>
    <t>分部分项工程费</t>
  </si>
  <si>
    <t>电杆组立φ190*18m</t>
  </si>
  <si>
    <t>根</t>
  </si>
  <si>
    <t>电杆组立φ190*15m</t>
  </si>
  <si>
    <t>电杆组立φ190*12m</t>
  </si>
  <si>
    <t>大弯矩电杆φ230*12m</t>
  </si>
  <si>
    <t>大弯矩电杆φ310*18m</t>
  </si>
  <si>
    <t>拉线安装</t>
  </si>
  <si>
    <t>拆除电杆</t>
  </si>
  <si>
    <t>基</t>
  </si>
  <si>
    <t>横担组装10KV</t>
  </si>
  <si>
    <t>组</t>
  </si>
  <si>
    <t>横担组装1KV</t>
  </si>
  <si>
    <t>横担组装</t>
  </si>
  <si>
    <t>拆除横担</t>
  </si>
  <si>
    <t>导线架设</t>
  </si>
  <si>
    <t>km</t>
  </si>
  <si>
    <t>1KV 架空绝缘线</t>
  </si>
  <si>
    <t>拆除导线架设</t>
  </si>
  <si>
    <t>配管</t>
  </si>
  <si>
    <t>m</t>
  </si>
  <si>
    <t>配线</t>
  </si>
  <si>
    <t>拉线洞开挖回填</t>
  </si>
  <si>
    <t>个</t>
  </si>
  <si>
    <t>15米电杆洞开挖回填</t>
  </si>
  <si>
    <t>18米电杆洞开挖回填</t>
  </si>
  <si>
    <t>12米电杆洞开挖回填</t>
  </si>
  <si>
    <t>大弯矩电杆φ230*12  杆洞开挖</t>
  </si>
  <si>
    <t>大弯矩电杆φ310*18  杆洞开挖</t>
  </si>
  <si>
    <t>钢筋笼</t>
  </si>
  <si>
    <t>t</t>
  </si>
  <si>
    <t>独立基础</t>
  </si>
  <si>
    <t>m3</t>
  </si>
  <si>
    <t>工地运输</t>
  </si>
  <si>
    <t>项</t>
  </si>
  <si>
    <t>措施项目费</t>
  </si>
  <si>
    <t>施工技术措施项目</t>
  </si>
  <si>
    <r>
      <rPr>
        <sz val="9"/>
        <rFont val="楷体"/>
        <charset val="134"/>
      </rPr>
      <t>项</t>
    </r>
  </si>
  <si>
    <t>施工组织措施项目</t>
  </si>
  <si>
    <t>其中：安全文明施工费</t>
  </si>
  <si>
    <t>规费</t>
  </si>
  <si>
    <t>税金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</si>
</sst>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34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Times New Roman"/>
      <charset val="134"/>
    </font>
    <font>
      <b/>
      <sz val="12"/>
      <color indexed="8"/>
      <name val="楷体"/>
      <charset val="134"/>
    </font>
    <font>
      <b/>
      <sz val="12"/>
      <color indexed="8"/>
      <name val="Times New Roman"/>
      <charset val="134"/>
    </font>
    <font>
      <sz val="10"/>
      <name val="楷体"/>
      <charset val="134"/>
    </font>
    <font>
      <sz val="9"/>
      <color indexed="8"/>
      <name val="楷体"/>
      <charset val="134"/>
    </font>
    <font>
      <b/>
      <sz val="9"/>
      <color indexed="8"/>
      <name val="楷体"/>
      <charset val="134"/>
    </font>
    <font>
      <sz val="9"/>
      <color rgb="FF000000"/>
      <name val="楷体"/>
      <charset val="134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sz val="9"/>
      <name val="楷体"/>
      <charset val="134"/>
    </font>
    <font>
      <sz val="9"/>
      <name val="Times New Roman"/>
      <charset val="134"/>
    </font>
    <font>
      <sz val="9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Continuous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PSDrive\261732935\WPS&#20113;&#30424;\&#40644;&#20181;&#28165;&#24037;&#20316;&#23460;&#65288;&#35885;&#20852;&#32418;&#65289;\&#24429;&#27700;&#21439;&#21892;&#24863;&#20065;&#32654;&#20029;&#23452;&#23621;&#31034;&#33539;&#20065;&#38215;2022&#24180;&#24230;&#24314;&#35774;&#39033;&#30446;(&#22330;&#38215;&#27839;&#34903;&#24314;&#31569;&#31435;&#38754;&#31649;&#32447;&#35268;&#25972;&#25552;&#21319;&#24037;&#31243;)&#65288;&#39044;&#31639;&#23457;&#26680;-23-#&#65289;\&#39044;&#31639;&#23457;&#26680;&#36164;&#26009;\&#24429;&#27700;&#21439;&#21892;&#24863;&#20065;&#32654;&#20029;&#23452;&#23621;&#31034;&#33539;&#20065;&#38215;2022&#24180;&#24230;&#24314;&#35774;&#39033;&#30446;(&#22330;&#38215;&#27839;&#34903;&#24314;&#31569;&#31435;&#38754;&#31649;&#32447;&#35268;&#25972;&#25552;&#21319;&#24037;&#31243;)&#65288;&#39044;&#31639;&#23457;&#26680;&#32508;&#21512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案表"/>
      <sheetName val="审核对比表"/>
      <sheetName val="汇总对比表"/>
      <sheetName val="审核汇总表"/>
      <sheetName val="工程量计算表"/>
      <sheetName val="工日审核计算式"/>
      <sheetName val="材料审核计算式"/>
      <sheetName val="机械使用费"/>
      <sheetName val="仪表使用费"/>
      <sheetName val="资料收集"/>
      <sheetName val="发现问题"/>
      <sheetName val="沟通记录"/>
      <sheetName val="实施节点"/>
      <sheetName val="咨询费用计算表"/>
      <sheetName val="开发票通知"/>
      <sheetName val="资金划拨申请表"/>
    </sheetNames>
    <sheetDataSet>
      <sheetData sheetId="0"/>
      <sheetData sheetId="1"/>
      <sheetData sheetId="2"/>
      <sheetData sheetId="3"/>
      <sheetData sheetId="4">
        <row r="3">
          <cell r="D3">
            <v>3</v>
          </cell>
        </row>
        <row r="4">
          <cell r="D4">
            <v>8</v>
          </cell>
        </row>
        <row r="5">
          <cell r="D5">
            <v>1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26</v>
          </cell>
        </row>
        <row r="9">
          <cell r="D9">
            <v>10</v>
          </cell>
        </row>
        <row r="10">
          <cell r="D10">
            <v>14</v>
          </cell>
        </row>
        <row r="11">
          <cell r="D11">
            <v>17</v>
          </cell>
        </row>
        <row r="12">
          <cell r="D12">
            <v>5</v>
          </cell>
        </row>
        <row r="13">
          <cell r="D13">
            <v>10</v>
          </cell>
        </row>
        <row r="14">
          <cell r="D14">
            <v>3.69</v>
          </cell>
        </row>
        <row r="15">
          <cell r="D15">
            <v>4.4</v>
          </cell>
        </row>
        <row r="16">
          <cell r="D16">
            <v>2.47</v>
          </cell>
        </row>
        <row r="17">
          <cell r="D17">
            <v>120</v>
          </cell>
        </row>
        <row r="18">
          <cell r="D18">
            <v>300</v>
          </cell>
        </row>
        <row r="19">
          <cell r="D19">
            <v>26</v>
          </cell>
        </row>
        <row r="20">
          <cell r="D20">
            <v>8</v>
          </cell>
        </row>
        <row r="21">
          <cell r="D21">
            <v>3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0.43</v>
          </cell>
        </row>
        <row r="26">
          <cell r="D26">
            <v>9.72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F36"/>
  <sheetViews>
    <sheetView tabSelected="1" zoomScale="120" zoomScaleNormal="120" workbookViewId="0">
      <pane xSplit="6" ySplit="3" topLeftCell="G4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28" customHeight="1"/>
  <cols>
    <col min="1" max="1" width="6.04166666666667" style="2" customWidth="1"/>
    <col min="2" max="2" width="33.6416666666667" style="2" customWidth="1"/>
    <col min="3" max="3" width="9.475" style="3" customWidth="1"/>
    <col min="4" max="4" width="10.525" style="2" customWidth="1"/>
    <col min="5" max="5" width="11.5583333333333" style="2" customWidth="1"/>
    <col min="6" max="6" width="21.8666666666667" style="2" customWidth="1"/>
    <col min="7" max="16384" width="9" style="2"/>
  </cols>
  <sheetData>
    <row r="1" s="1" customFormat="1" ht="36" customHeight="1" spans="1:188">
      <c r="A1" s="4" t="s">
        <v>0</v>
      </c>
      <c r="B1" s="4"/>
      <c r="C1" s="5"/>
      <c r="D1" s="4"/>
      <c r="E1" s="4"/>
      <c r="F1" s="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</row>
    <row r="2" s="2" customFormat="1" ht="22" customHeight="1" spans="1:188">
      <c r="A2" s="7" t="s">
        <v>1</v>
      </c>
      <c r="B2" s="7" t="s">
        <v>2</v>
      </c>
      <c r="C2" s="7" t="s">
        <v>3</v>
      </c>
      <c r="D2" s="8"/>
      <c r="E2" s="8"/>
      <c r="F2" s="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</row>
    <row r="3" s="2" customFormat="1" ht="22" customHeight="1" spans="1:188">
      <c r="A3" s="7"/>
      <c r="B3" s="7"/>
      <c r="C3" s="7"/>
      <c r="D3" s="10" t="s">
        <v>4</v>
      </c>
      <c r="E3" s="10" t="s">
        <v>5</v>
      </c>
      <c r="F3" s="11" t="s">
        <v>6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</row>
    <row r="4" ht="33" customHeight="1" spans="1:188">
      <c r="A4" s="11" t="s">
        <v>7</v>
      </c>
      <c r="B4" s="12" t="s">
        <v>8</v>
      </c>
      <c r="C4" s="13"/>
      <c r="D4" s="13"/>
      <c r="E4" s="13"/>
      <c r="F4" s="14">
        <f>F5+F31+F35+F36</f>
        <v>384401.14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</row>
    <row r="5" ht="33" customHeight="1" spans="1:188">
      <c r="A5" s="12">
        <v>1</v>
      </c>
      <c r="B5" s="12" t="s">
        <v>9</v>
      </c>
      <c r="C5" s="13"/>
      <c r="D5" s="15"/>
      <c r="E5" s="13"/>
      <c r="F5" s="16">
        <f>SUM(F6:F30)</f>
        <v>323285.59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</row>
    <row r="6" ht="33" customHeight="1" spans="1:188">
      <c r="A6" s="11">
        <v>1.1</v>
      </c>
      <c r="B6" s="17" t="s">
        <v>10</v>
      </c>
      <c r="C6" s="17" t="s">
        <v>11</v>
      </c>
      <c r="D6" s="18">
        <f>[1]工程量计算表!D3</f>
        <v>3</v>
      </c>
      <c r="E6" s="15">
        <v>6169.54</v>
      </c>
      <c r="F6" s="15">
        <f t="shared" ref="F6:F25" si="0">ROUND(E6*D6,2)</f>
        <v>18508.62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</row>
    <row r="7" ht="33" customHeight="1" spans="1:6">
      <c r="A7" s="11">
        <v>1.2</v>
      </c>
      <c r="B7" s="17" t="s">
        <v>12</v>
      </c>
      <c r="C7" s="17" t="s">
        <v>11</v>
      </c>
      <c r="D7" s="18">
        <f>[1]工程量计算表!D4</f>
        <v>8</v>
      </c>
      <c r="E7" s="15">
        <v>5013.29</v>
      </c>
      <c r="F7" s="15">
        <f t="shared" si="0"/>
        <v>40106.32</v>
      </c>
    </row>
    <row r="8" ht="33" customHeight="1" spans="1:6">
      <c r="A8" s="11">
        <v>1.3</v>
      </c>
      <c r="B8" s="17" t="s">
        <v>13</v>
      </c>
      <c r="C8" s="17" t="s">
        <v>11</v>
      </c>
      <c r="D8" s="18">
        <f>[1]工程量计算表!D5</f>
        <v>1</v>
      </c>
      <c r="E8" s="15">
        <v>3339.52</v>
      </c>
      <c r="F8" s="15">
        <f t="shared" si="0"/>
        <v>3339.52</v>
      </c>
    </row>
    <row r="9" ht="33" customHeight="1" spans="1:6">
      <c r="A9" s="11">
        <v>1.4</v>
      </c>
      <c r="B9" s="17" t="s">
        <v>14</v>
      </c>
      <c r="C9" s="17" t="s">
        <v>11</v>
      </c>
      <c r="D9" s="18">
        <f>[1]工程量计算表!D6</f>
        <v>1</v>
      </c>
      <c r="E9" s="15">
        <v>12969.23</v>
      </c>
      <c r="F9" s="15">
        <f t="shared" si="0"/>
        <v>12969.23</v>
      </c>
    </row>
    <row r="10" ht="33" customHeight="1" spans="1:6">
      <c r="A10" s="11">
        <v>1.5</v>
      </c>
      <c r="B10" s="17" t="s">
        <v>15</v>
      </c>
      <c r="C10" s="17" t="s">
        <v>11</v>
      </c>
      <c r="D10" s="18">
        <f>[1]工程量计算表!D7</f>
        <v>1</v>
      </c>
      <c r="E10" s="15">
        <v>32492.1</v>
      </c>
      <c r="F10" s="15">
        <f t="shared" si="0"/>
        <v>32492.1</v>
      </c>
    </row>
    <row r="11" ht="33" customHeight="1" spans="1:6">
      <c r="A11" s="11">
        <v>1.6</v>
      </c>
      <c r="B11" s="17" t="s">
        <v>16</v>
      </c>
      <c r="C11" s="17" t="s">
        <v>11</v>
      </c>
      <c r="D11" s="18">
        <f>[1]工程量计算表!D8</f>
        <v>26</v>
      </c>
      <c r="E11" s="15">
        <v>898.16</v>
      </c>
      <c r="F11" s="15">
        <f t="shared" si="0"/>
        <v>23352.16</v>
      </c>
    </row>
    <row r="12" ht="33" customHeight="1" spans="1:6">
      <c r="A12" s="11">
        <v>1.7</v>
      </c>
      <c r="B12" s="17" t="s">
        <v>17</v>
      </c>
      <c r="C12" s="17" t="s">
        <v>18</v>
      </c>
      <c r="D12" s="18">
        <f>[1]工程量计算表!D9</f>
        <v>10</v>
      </c>
      <c r="E12" s="15">
        <v>377.09</v>
      </c>
      <c r="F12" s="15">
        <f t="shared" si="0"/>
        <v>3770.9</v>
      </c>
    </row>
    <row r="13" ht="33" customHeight="1" spans="1:6">
      <c r="A13" s="11">
        <v>1.8</v>
      </c>
      <c r="B13" s="17" t="s">
        <v>19</v>
      </c>
      <c r="C13" s="17" t="s">
        <v>20</v>
      </c>
      <c r="D13" s="18">
        <f>[1]工程量计算表!D10</f>
        <v>14</v>
      </c>
      <c r="E13" s="15">
        <v>1086.71</v>
      </c>
      <c r="F13" s="15">
        <f t="shared" si="0"/>
        <v>15213.94</v>
      </c>
    </row>
    <row r="14" ht="33" customHeight="1" spans="1:6">
      <c r="A14" s="11">
        <v>1.9</v>
      </c>
      <c r="B14" s="17" t="s">
        <v>21</v>
      </c>
      <c r="C14" s="17" t="s">
        <v>20</v>
      </c>
      <c r="D14" s="18">
        <f>[1]工程量计算表!D11</f>
        <v>17</v>
      </c>
      <c r="E14" s="19">
        <v>598.8</v>
      </c>
      <c r="F14" s="15">
        <f t="shared" si="0"/>
        <v>10179.6</v>
      </c>
    </row>
    <row r="15" ht="33" customHeight="1" spans="1:6">
      <c r="A15" s="20">
        <v>1.1</v>
      </c>
      <c r="B15" s="17" t="s">
        <v>22</v>
      </c>
      <c r="C15" s="17" t="s">
        <v>20</v>
      </c>
      <c r="D15" s="18">
        <f>[1]工程量计算表!D12</f>
        <v>5</v>
      </c>
      <c r="E15" s="15">
        <v>107.99</v>
      </c>
      <c r="F15" s="15">
        <f t="shared" si="0"/>
        <v>539.95</v>
      </c>
    </row>
    <row r="16" ht="33" customHeight="1" spans="1:6">
      <c r="A16" s="11">
        <v>1.11</v>
      </c>
      <c r="B16" s="17" t="s">
        <v>23</v>
      </c>
      <c r="C16" s="17" t="s">
        <v>20</v>
      </c>
      <c r="D16" s="18">
        <f>[1]工程量计算表!D13</f>
        <v>10</v>
      </c>
      <c r="E16" s="15">
        <v>34.17</v>
      </c>
      <c r="F16" s="15">
        <f t="shared" si="0"/>
        <v>341.7</v>
      </c>
    </row>
    <row r="17" ht="33" customHeight="1" spans="1:6">
      <c r="A17" s="11">
        <v>1.12</v>
      </c>
      <c r="B17" s="17" t="s">
        <v>24</v>
      </c>
      <c r="C17" s="17" t="s">
        <v>25</v>
      </c>
      <c r="D17" s="18">
        <f>[1]工程量计算表!D14</f>
        <v>3.69</v>
      </c>
      <c r="E17" s="15">
        <v>18999.85</v>
      </c>
      <c r="F17" s="15">
        <f t="shared" si="0"/>
        <v>70109.45</v>
      </c>
    </row>
    <row r="18" ht="33" customHeight="1" spans="1:6">
      <c r="A18" s="11">
        <v>1.13</v>
      </c>
      <c r="B18" s="17" t="s">
        <v>26</v>
      </c>
      <c r="C18" s="17" t="s">
        <v>25</v>
      </c>
      <c r="D18" s="18">
        <f>[1]工程量计算表!D15</f>
        <v>4.4</v>
      </c>
      <c r="E18" s="15">
        <v>8755.44</v>
      </c>
      <c r="F18" s="15">
        <f t="shared" si="0"/>
        <v>38523.94</v>
      </c>
    </row>
    <row r="19" ht="33" customHeight="1" spans="1:6">
      <c r="A19" s="21">
        <v>1.14</v>
      </c>
      <c r="B19" s="17" t="s">
        <v>27</v>
      </c>
      <c r="C19" s="17" t="s">
        <v>25</v>
      </c>
      <c r="D19" s="18">
        <f>[1]工程量计算表!D16</f>
        <v>2.47</v>
      </c>
      <c r="E19" s="15">
        <v>672.52</v>
      </c>
      <c r="F19" s="15">
        <f t="shared" si="0"/>
        <v>1661.12</v>
      </c>
    </row>
    <row r="20" ht="33" customHeight="1" spans="1:6">
      <c r="A20" s="20">
        <v>1.15</v>
      </c>
      <c r="B20" s="17" t="s">
        <v>28</v>
      </c>
      <c r="C20" s="17" t="s">
        <v>29</v>
      </c>
      <c r="D20" s="18">
        <f>[1]工程量计算表!D17</f>
        <v>120</v>
      </c>
      <c r="E20" s="15">
        <v>21.54</v>
      </c>
      <c r="F20" s="15">
        <f t="shared" si="0"/>
        <v>2584.8</v>
      </c>
    </row>
    <row r="21" ht="33" customHeight="1" spans="1:6">
      <c r="A21" s="20">
        <v>1.16</v>
      </c>
      <c r="B21" s="17" t="s">
        <v>30</v>
      </c>
      <c r="C21" s="17" t="s">
        <v>29</v>
      </c>
      <c r="D21" s="18">
        <f>[1]工程量计算表!D18</f>
        <v>300</v>
      </c>
      <c r="E21" s="15">
        <v>5.12</v>
      </c>
      <c r="F21" s="15">
        <f t="shared" si="0"/>
        <v>1536</v>
      </c>
    </row>
    <row r="22" ht="33" customHeight="1" spans="1:6">
      <c r="A22" s="20">
        <v>1.17</v>
      </c>
      <c r="B22" s="17" t="s">
        <v>31</v>
      </c>
      <c r="C22" s="17" t="s">
        <v>32</v>
      </c>
      <c r="D22" s="18">
        <f>[1]工程量计算表!D19</f>
        <v>26</v>
      </c>
      <c r="E22" s="15">
        <v>682.72</v>
      </c>
      <c r="F22" s="15">
        <f t="shared" si="0"/>
        <v>17750.72</v>
      </c>
    </row>
    <row r="23" ht="33" customHeight="1" spans="1:6">
      <c r="A23" s="20">
        <v>1.18</v>
      </c>
      <c r="B23" s="17" t="s">
        <v>33</v>
      </c>
      <c r="C23" s="17" t="s">
        <v>32</v>
      </c>
      <c r="D23" s="18">
        <f>[1]工程量计算表!D20</f>
        <v>8</v>
      </c>
      <c r="E23" s="15">
        <v>772.97</v>
      </c>
      <c r="F23" s="15">
        <f t="shared" si="0"/>
        <v>6183.76</v>
      </c>
    </row>
    <row r="24" ht="33" customHeight="1" spans="1:6">
      <c r="A24" s="20">
        <v>1.19</v>
      </c>
      <c r="B24" s="17" t="s">
        <v>34</v>
      </c>
      <c r="C24" s="17" t="s">
        <v>32</v>
      </c>
      <c r="D24" s="18">
        <f>[1]工程量计算表!D21</f>
        <v>3</v>
      </c>
      <c r="E24" s="15">
        <v>868.71</v>
      </c>
      <c r="F24" s="15">
        <f t="shared" si="0"/>
        <v>2606.13</v>
      </c>
    </row>
    <row r="25" ht="33" customHeight="1" spans="1:6">
      <c r="A25" s="20">
        <v>1.2</v>
      </c>
      <c r="B25" s="17" t="s">
        <v>35</v>
      </c>
      <c r="C25" s="17" t="s">
        <v>32</v>
      </c>
      <c r="D25" s="18">
        <f>[1]工程量计算表!D22</f>
        <v>1</v>
      </c>
      <c r="E25" s="15">
        <v>579.14</v>
      </c>
      <c r="F25" s="15">
        <f t="shared" si="0"/>
        <v>579.14</v>
      </c>
    </row>
    <row r="26" ht="33" customHeight="1" spans="1:6">
      <c r="A26" s="20">
        <v>1.21</v>
      </c>
      <c r="B26" s="17" t="s">
        <v>36</v>
      </c>
      <c r="C26" s="17" t="s">
        <v>32</v>
      </c>
      <c r="D26" s="18">
        <f>[1]工程量计算表!D23</f>
        <v>1</v>
      </c>
      <c r="E26" s="15">
        <v>1589.19</v>
      </c>
      <c r="F26" s="15">
        <f t="shared" ref="F26:F30" si="1">ROUND(D26*E26,2)</f>
        <v>1589.19</v>
      </c>
    </row>
    <row r="27" ht="33" customHeight="1" spans="1:6">
      <c r="A27" s="20">
        <v>1.22</v>
      </c>
      <c r="B27" s="17" t="s">
        <v>37</v>
      </c>
      <c r="C27" s="17" t="s">
        <v>32</v>
      </c>
      <c r="D27" s="18">
        <f>[1]工程量计算表!D24</f>
        <v>1</v>
      </c>
      <c r="E27" s="15">
        <v>2383.78</v>
      </c>
      <c r="F27" s="15">
        <f t="shared" si="1"/>
        <v>2383.78</v>
      </c>
    </row>
    <row r="28" ht="33" customHeight="1" spans="1:6">
      <c r="A28" s="20">
        <v>1.23</v>
      </c>
      <c r="B28" s="17" t="s">
        <v>38</v>
      </c>
      <c r="C28" s="17" t="s">
        <v>39</v>
      </c>
      <c r="D28" s="18">
        <f>[1]工程量计算表!D25</f>
        <v>0.43</v>
      </c>
      <c r="E28" s="15">
        <v>5163.58</v>
      </c>
      <c r="F28" s="15">
        <f t="shared" si="1"/>
        <v>2220.34</v>
      </c>
    </row>
    <row r="29" ht="33" customHeight="1" spans="1:6">
      <c r="A29" s="20">
        <v>1.24</v>
      </c>
      <c r="B29" s="17" t="s">
        <v>40</v>
      </c>
      <c r="C29" s="17" t="s">
        <v>41</v>
      </c>
      <c r="D29" s="18">
        <f>[1]工程量计算表!D26</f>
        <v>9.72</v>
      </c>
      <c r="E29" s="15">
        <v>409.79</v>
      </c>
      <c r="F29" s="15">
        <f t="shared" si="1"/>
        <v>3983.16</v>
      </c>
    </row>
    <row r="30" ht="33" customHeight="1" spans="1:6">
      <c r="A30" s="20">
        <v>1.25</v>
      </c>
      <c r="B30" s="17" t="s">
        <v>42</v>
      </c>
      <c r="C30" s="17" t="s">
        <v>43</v>
      </c>
      <c r="D30" s="15">
        <v>1</v>
      </c>
      <c r="E30" s="15">
        <v>10760.02</v>
      </c>
      <c r="F30" s="15">
        <f t="shared" si="1"/>
        <v>10760.02</v>
      </c>
    </row>
    <row r="31" ht="33" customHeight="1" spans="1:6">
      <c r="A31" s="12">
        <v>2</v>
      </c>
      <c r="B31" s="12" t="s">
        <v>44</v>
      </c>
      <c r="C31" s="22"/>
      <c r="D31" s="15"/>
      <c r="E31" s="15"/>
      <c r="F31" s="16">
        <f>SUM(F32:F33)</f>
        <v>19438.15</v>
      </c>
    </row>
    <row r="32" ht="33" customHeight="1" spans="1:6">
      <c r="A32" s="23">
        <v>2.1</v>
      </c>
      <c r="B32" s="17" t="s">
        <v>45</v>
      </c>
      <c r="C32" s="24" t="s">
        <v>46</v>
      </c>
      <c r="D32" s="15"/>
      <c r="E32" s="15"/>
      <c r="F32" s="15"/>
    </row>
    <row r="33" ht="33" customHeight="1" spans="1:6">
      <c r="A33" s="23">
        <v>2.2</v>
      </c>
      <c r="B33" s="17" t="s">
        <v>47</v>
      </c>
      <c r="C33" s="24" t="s">
        <v>46</v>
      </c>
      <c r="D33" s="15">
        <v>1</v>
      </c>
      <c r="E33" s="15">
        <v>19438.15</v>
      </c>
      <c r="F33" s="15">
        <f t="shared" ref="F33:F36" si="2">ROUND(E33*D33,2)</f>
        <v>19438.15</v>
      </c>
    </row>
    <row r="34" ht="33" customHeight="1" spans="1:6">
      <c r="A34" s="25"/>
      <c r="B34" s="17" t="s">
        <v>48</v>
      </c>
      <c r="C34" s="24"/>
      <c r="D34" s="15"/>
      <c r="E34" s="15"/>
      <c r="F34" s="15"/>
    </row>
    <row r="35" ht="33" customHeight="1" spans="1:6">
      <c r="A35" s="12">
        <v>3</v>
      </c>
      <c r="B35" s="12" t="s">
        <v>49</v>
      </c>
      <c r="C35" s="24" t="s">
        <v>46</v>
      </c>
      <c r="D35" s="15">
        <v>1</v>
      </c>
      <c r="E35" s="15">
        <v>7049.74</v>
      </c>
      <c r="F35" s="16">
        <f t="shared" si="2"/>
        <v>7049.74</v>
      </c>
    </row>
    <row r="36" ht="33" customHeight="1" spans="1:6">
      <c r="A36" s="12">
        <v>4</v>
      </c>
      <c r="B36" s="12" t="s">
        <v>50</v>
      </c>
      <c r="C36" s="24" t="s">
        <v>46</v>
      </c>
      <c r="D36" s="15">
        <v>1</v>
      </c>
      <c r="E36" s="15">
        <v>34627.66</v>
      </c>
      <c r="F36" s="16">
        <f t="shared" si="2"/>
        <v>34627.66</v>
      </c>
    </row>
  </sheetData>
  <mergeCells count="4">
    <mergeCell ref="A1:F1"/>
    <mergeCell ref="A2:A3"/>
    <mergeCell ref="B2:B3"/>
    <mergeCell ref="C2:C3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Documents\WPSDrive\261732935\WPS云盘\黄仕清工作室（谭兴红）\彭水县善感乡美丽宜居示范乡镇2022年度建设项目(场镇沿街建筑立面管线规整提升工程)（预算审核-23-#）\预算审核资料\彭水县善感乡美丽宜居示范乡镇2022年度建设项目(场镇沿街建筑立面管线规整提升工程)（预算审核综合表）.xlsx" FileId="227119141861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秋君王</cp:lastModifiedBy>
  <dcterms:created xsi:type="dcterms:W3CDTF">2023-04-14T10:18:00Z</dcterms:created>
  <dcterms:modified xsi:type="dcterms:W3CDTF">2023-04-18T07:16:12Z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EF01D39EE43D419BBBB554B960164AE0_11</vt:lpwstr>
  </property>
  <property fmtid="{D5CDD505-2E9C-101B-9397-08002B2CF9AE}" pid="3" name="KSOProductBuildVer">
    <vt:lpwstr>2052-11.1.0.14036</vt:lpwstr>
  </property>
</Properties>
</file>